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ouffard\Desktop\Documents_finaux\Chefs_deputes\"/>
    </mc:Choice>
  </mc:AlternateContent>
  <xr:revisionPtr revIDLastSave="0" documentId="13_ncr:1_{7138425E-13CD-48C6-ABE1-28DCEC55DDFF}" xr6:coauthVersionLast="45" xr6:coauthVersionMax="45" xr10:uidLastSave="{00000000-0000-0000-0000-000000000000}"/>
  <bookViews>
    <workbookView xWindow="-120" yWindow="-120" windowWidth="29040" windowHeight="15840" xr2:uid="{B7F23E93-7767-42E9-A7D2-9F1323634E4A}"/>
  </bookViews>
  <sheets>
    <sheet name="Synthèse" sheetId="1" r:id="rId1"/>
  </sheets>
  <externalReferences>
    <externalReference r:id="rId2"/>
    <externalReference r:id="rId3"/>
  </externalReferences>
  <definedNames>
    <definedName name="HClienteleA">#REF!</definedName>
    <definedName name="HClienteleH">#REF!</definedName>
    <definedName name="Retraite" localSheetId="0">#REF!</definedName>
    <definedName name="Retrai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H23" i="1"/>
  <c r="G23" i="1"/>
  <c r="F23" i="1"/>
  <c r="D23" i="1"/>
  <c r="B23" i="1"/>
  <c r="H22" i="1"/>
  <c r="G22" i="1"/>
  <c r="F22" i="1"/>
  <c r="E22" i="1"/>
  <c r="D22" i="1"/>
  <c r="C22" i="1"/>
  <c r="B22" i="1"/>
  <c r="H21" i="1"/>
  <c r="G21" i="1"/>
  <c r="F21" i="1"/>
  <c r="D21" i="1"/>
  <c r="B21" i="1"/>
  <c r="C21" i="1" s="1"/>
  <c r="E21" i="1" s="1"/>
  <c r="H20" i="1"/>
  <c r="G20" i="1"/>
  <c r="F20" i="1"/>
  <c r="D20" i="1"/>
  <c r="C20" i="1"/>
  <c r="E20" i="1" s="1"/>
  <c r="B20" i="1"/>
  <c r="H19" i="1"/>
  <c r="G19" i="1"/>
  <c r="F19" i="1"/>
  <c r="D19" i="1"/>
  <c r="B19" i="1"/>
  <c r="C19" i="1" s="1"/>
  <c r="H18" i="1"/>
  <c r="G18" i="1"/>
  <c r="F18" i="1"/>
  <c r="D18" i="1"/>
  <c r="B18" i="1"/>
  <c r="H17" i="1"/>
  <c r="G17" i="1"/>
  <c r="F17" i="1"/>
  <c r="D17" i="1"/>
  <c r="B17" i="1"/>
  <c r="H16" i="1"/>
  <c r="G16" i="1"/>
  <c r="F16" i="1"/>
  <c r="D16" i="1"/>
  <c r="C16" i="1"/>
  <c r="E16" i="1" s="1"/>
  <c r="B16" i="1"/>
  <c r="H15" i="1"/>
  <c r="G15" i="1"/>
  <c r="F15" i="1"/>
  <c r="D15" i="1"/>
  <c r="B15" i="1"/>
  <c r="H14" i="1"/>
  <c r="G14" i="1"/>
  <c r="F14" i="1"/>
  <c r="E14" i="1"/>
  <c r="D14" i="1"/>
  <c r="C14" i="1"/>
  <c r="B14" i="1"/>
  <c r="H13" i="1"/>
  <c r="G13" i="1"/>
  <c r="F13" i="1"/>
  <c r="D13" i="1"/>
  <c r="B13" i="1"/>
  <c r="C13" i="1" s="1"/>
  <c r="E13" i="1" s="1"/>
  <c r="H12" i="1"/>
  <c r="G12" i="1"/>
  <c r="F12" i="1"/>
  <c r="D12" i="1"/>
  <c r="C12" i="1"/>
  <c r="E12" i="1" s="1"/>
  <c r="B12" i="1"/>
  <c r="H11" i="1"/>
  <c r="G11" i="1"/>
  <c r="F11" i="1"/>
  <c r="D11" i="1"/>
  <c r="B11" i="1"/>
  <c r="C11" i="1" s="1"/>
  <c r="H10" i="1"/>
  <c r="G10" i="1"/>
  <c r="F10" i="1"/>
  <c r="D10" i="1"/>
  <c r="B10" i="1"/>
  <c r="H9" i="1"/>
  <c r="G9" i="1"/>
  <c r="F9" i="1"/>
  <c r="D9" i="1"/>
  <c r="B9" i="1"/>
  <c r="H8" i="1"/>
  <c r="G8" i="1"/>
  <c r="F8" i="1"/>
  <c r="D8" i="1"/>
  <c r="C8" i="1"/>
  <c r="E8" i="1" s="1"/>
  <c r="B8" i="1"/>
  <c r="H7" i="1"/>
  <c r="H24" i="1" s="1"/>
  <c r="G7" i="1"/>
  <c r="F7" i="1"/>
  <c r="D7" i="1"/>
  <c r="B7" i="1"/>
  <c r="H6" i="1"/>
  <c r="G6" i="1"/>
  <c r="G24" i="1" s="1"/>
  <c r="F6" i="1"/>
  <c r="E6" i="1"/>
  <c r="D6" i="1"/>
  <c r="D24" i="1" s="1"/>
  <c r="C6" i="1"/>
  <c r="B6" i="1"/>
  <c r="B24" i="1" s="1"/>
  <c r="E23" i="1" l="1"/>
  <c r="C10" i="1"/>
  <c r="E10" i="1" s="1"/>
  <c r="C18" i="1"/>
  <c r="E18" i="1" s="1"/>
  <c r="C9" i="1"/>
  <c r="E9" i="1" s="1"/>
  <c r="E11" i="1"/>
  <c r="C17" i="1"/>
  <c r="E17" i="1" s="1"/>
  <c r="E19" i="1"/>
  <c r="C7" i="1"/>
  <c r="E7" i="1" s="1"/>
  <c r="C15" i="1"/>
  <c r="E15" i="1" s="1"/>
  <c r="C23" i="1"/>
  <c r="E24" i="1" l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 Boucher</author>
  </authors>
  <commentList>
    <comment ref="C2" authorId="0" shapeId="0" xr:uid="{A7BF829B-A93A-4E0C-96B5-B9EA19CB11C5}">
      <text>
        <r>
          <rPr>
            <b/>
            <sz val="9"/>
            <color indexed="81"/>
            <rFont val="Tahoma"/>
            <family val="2"/>
          </rPr>
          <t>France Boucher:</t>
        </r>
        <r>
          <rPr>
            <sz val="9"/>
            <color indexed="81"/>
            <rFont val="Tahoma"/>
            <family val="2"/>
          </rPr>
          <t xml:space="preserve">
Effectifs autorisés à 36,25 h/sem. ou à 40 h/sem. (ETC)</t>
        </r>
      </text>
    </comment>
    <comment ref="E2" authorId="0" shapeId="0" xr:uid="{60DF54AB-4431-4D19-9533-6029720AD5F2}">
      <text>
        <r>
          <rPr>
            <b/>
            <sz val="9"/>
            <color indexed="81"/>
            <rFont val="Tahoma"/>
            <family val="2"/>
          </rPr>
          <t>France Boucher:</t>
        </r>
        <r>
          <rPr>
            <sz val="9"/>
            <color indexed="81"/>
            <rFont val="Tahoma"/>
            <family val="2"/>
          </rPr>
          <t xml:space="preserve">
Pharmaciens manquants = Effectifs autorisés </t>
        </r>
        <r>
          <rPr>
            <sz val="9"/>
            <color indexed="81"/>
            <rFont val="Symbol"/>
            <family val="1"/>
            <charset val="2"/>
          </rPr>
          <t>-</t>
        </r>
        <r>
          <rPr>
            <sz val="8.1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Postes occupés par leur titulaire ou un remplaçant, ajustés pour ETC=36,25 h/sem. (ETC)</t>
        </r>
      </text>
    </comment>
    <comment ref="F2" authorId="0" shapeId="0" xr:uid="{A7DE466C-C811-4E7E-8394-F9664EEE0B15}">
      <text>
        <r>
          <rPr>
            <b/>
            <sz val="9"/>
            <color indexed="81"/>
            <rFont val="Tahoma"/>
            <family val="2"/>
          </rPr>
          <t>France Boucher:</t>
        </r>
        <r>
          <rPr>
            <sz val="9"/>
            <color indexed="81"/>
            <rFont val="Tahoma"/>
            <family val="2"/>
          </rPr>
          <t xml:space="preserve">
Pourcentage de pénurie ajusté</t>
        </r>
      </text>
    </comment>
  </commentList>
</comments>
</file>

<file path=xl/sharedStrings.xml><?xml version="1.0" encoding="utf-8"?>
<sst xmlns="http://schemas.openxmlformats.org/spreadsheetml/2006/main" count="29" uniqueCount="29">
  <si>
    <t>RÉGION</t>
  </si>
  <si>
    <t>Nombre d'établissements répondants</t>
  </si>
  <si>
    <t>PÉNURIE</t>
  </si>
  <si>
    <t>DÉPANNAGE</t>
  </si>
  <si>
    <t xml:space="preserve">Effectifs autorisés </t>
  </si>
  <si>
    <t>Postes occupés par leur titulaire ou un remplaçant, ajustés (ETC)</t>
  </si>
  <si>
    <t>Pharmaciens manquants</t>
  </si>
  <si>
    <t>Pourcentage
de pénurie</t>
  </si>
  <si>
    <t>Nombre d'établissements répondants ayant eu recours à des pharmaciens dépanneurs</t>
  </si>
  <si>
    <t>Nombre de jours où les établissements ont eu recours à des pharmaciens dépanneurs</t>
  </si>
  <si>
    <t>Bas-St-Laurent</t>
  </si>
  <si>
    <t>Saguenay - Lac-St-Jean</t>
  </si>
  <si>
    <t>Capitale-Nationale</t>
  </si>
  <si>
    <t>Mauricie et Centre-du-Québec</t>
  </si>
  <si>
    <t>Estrie</t>
  </si>
  <si>
    <t>Montréal</t>
  </si>
  <si>
    <t>Outaouais</t>
  </si>
  <si>
    <t>Abitibi-Témiscamingue</t>
  </si>
  <si>
    <t>Côte-Nord</t>
  </si>
  <si>
    <t>Nord-du-Québec</t>
  </si>
  <si>
    <t>Gaspésie - Iles-de-la-Madeleine</t>
  </si>
  <si>
    <t>Chaudière-Appalaches</t>
  </si>
  <si>
    <t>Laval</t>
  </si>
  <si>
    <t>Lanaudière</t>
  </si>
  <si>
    <t>Laurentides</t>
  </si>
  <si>
    <t>Montérégie</t>
  </si>
  <si>
    <t>Nunavik</t>
  </si>
  <si>
    <t>Terres-Cries-de-la-Baie-James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</si>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</sst>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Symbol"/>
      <family val="1"/>
      <charset val="2"/>
    </font>
    <font>
      <sz val="8.1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22" xfId="1" applyBorder="1" applyAlignment="1">
      <alignment horizontal="left" vertical="center"/>
    </xf>
    <xf numFmtId="1" fontId="1" fillId="0" borderId="10" xfId="1" applyNumberFormat="1" applyBorder="1" applyAlignment="1">
      <alignment horizontal="center" vertical="center"/>
    </xf>
    <xf numFmtId="164" fontId="1" fillId="0" borderId="23" xfId="1" applyNumberFormat="1" applyBorder="1" applyAlignment="1">
      <alignment horizontal="center" vertical="center"/>
    </xf>
    <xf numFmtId="164" fontId="1" fillId="0" borderId="24" xfId="1" applyNumberFormat="1" applyBorder="1" applyAlignment="1">
      <alignment horizontal="center" vertical="center"/>
    </xf>
    <xf numFmtId="164" fontId="1" fillId="0" borderId="8" xfId="1" applyNumberFormat="1" applyBorder="1" applyAlignment="1">
      <alignment horizontal="center"/>
    </xf>
    <xf numFmtId="9" fontId="1" fillId="0" borderId="25" xfId="1" applyNumberForma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7" xfId="1" applyBorder="1" applyAlignment="1">
      <alignment horizontal="left" vertical="center"/>
    </xf>
    <xf numFmtId="1" fontId="1" fillId="0" borderId="28" xfId="1" applyNumberFormat="1" applyBorder="1" applyAlignment="1">
      <alignment horizontal="center" vertical="center"/>
    </xf>
    <xf numFmtId="164" fontId="1" fillId="0" borderId="26" xfId="1" applyNumberFormat="1" applyBorder="1" applyAlignment="1">
      <alignment horizontal="center" vertical="center"/>
    </xf>
    <xf numFmtId="164" fontId="1" fillId="0" borderId="29" xfId="1" applyNumberFormat="1" applyBorder="1" applyAlignment="1">
      <alignment horizontal="center" vertical="center"/>
    </xf>
    <xf numFmtId="164" fontId="1" fillId="0" borderId="30" xfId="1" applyNumberFormat="1" applyBorder="1" applyAlignment="1">
      <alignment horizontal="center"/>
    </xf>
    <xf numFmtId="9" fontId="1" fillId="0" borderId="31" xfId="1" applyNumberFormat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left" vertical="center"/>
    </xf>
    <xf numFmtId="1" fontId="1" fillId="0" borderId="33" xfId="1" applyNumberFormat="1" applyBorder="1" applyAlignment="1">
      <alignment horizontal="center" vertical="center"/>
    </xf>
    <xf numFmtId="164" fontId="1" fillId="0" borderId="33" xfId="1" applyNumberFormat="1" applyBorder="1" applyAlignment="1">
      <alignment horizontal="center" vertical="center"/>
    </xf>
    <xf numFmtId="164" fontId="1" fillId="0" borderId="34" xfId="1" applyNumberFormat="1" applyBorder="1" applyAlignment="1">
      <alignment horizontal="center" vertical="center"/>
    </xf>
    <xf numFmtId="9" fontId="1" fillId="0" borderId="35" xfId="1" applyNumberForma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2" fillId="4" borderId="36" xfId="1" applyFont="1" applyFill="1" applyBorder="1" applyAlignment="1">
      <alignment horizontal="left" vertical="center"/>
    </xf>
    <xf numFmtId="1" fontId="2" fillId="4" borderId="20" xfId="1" applyNumberFormat="1" applyFont="1" applyFill="1" applyBorder="1" applyAlignment="1">
      <alignment horizontal="center" vertical="center"/>
    </xf>
    <xf numFmtId="164" fontId="2" fillId="4" borderId="37" xfId="1" applyNumberFormat="1" applyFont="1" applyFill="1" applyBorder="1" applyAlignment="1">
      <alignment horizontal="center" vertical="center"/>
    </xf>
    <xf numFmtId="164" fontId="2" fillId="4" borderId="38" xfId="1" applyNumberFormat="1" applyFont="1" applyFill="1" applyBorder="1" applyAlignment="1">
      <alignment horizontal="center" vertical="center"/>
    </xf>
    <xf numFmtId="9" fontId="2" fillId="2" borderId="39" xfId="1" applyNumberFormat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165" fontId="1" fillId="0" borderId="0" xfId="1" applyNumberFormat="1"/>
    <xf numFmtId="165" fontId="1" fillId="0" borderId="0" xfId="1" applyNumberFormat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  <xf numFmtId="0" fontId="2" fillId="0" borderId="17" xfId="1" applyFont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textRotation="90" wrapText="1"/>
    </xf>
    <xf numFmtId="0" fontId="2" fillId="3" borderId="12" xfId="1" applyFont="1" applyFill="1" applyBorder="1" applyAlignment="1">
      <alignment horizontal="center" vertical="center" textRotation="90" wrapText="1"/>
    </xf>
    <xf numFmtId="0" fontId="2" fillId="3" borderId="18" xfId="1" applyFont="1" applyFill="1" applyBorder="1" applyAlignment="1">
      <alignment horizontal="center" vertical="center" textRotation="90" wrapText="1"/>
    </xf>
    <xf numFmtId="0" fontId="2" fillId="0" borderId="8" xfId="1" applyFont="1" applyBorder="1" applyAlignment="1">
      <alignment horizontal="center" vertical="center" textRotation="90" wrapText="1"/>
    </xf>
    <xf numFmtId="0" fontId="2" fillId="0" borderId="12" xfId="1" applyFont="1" applyBorder="1" applyAlignment="1">
      <alignment horizontal="center" vertical="center" textRotation="90" wrapText="1"/>
    </xf>
    <xf numFmtId="0" fontId="2" fillId="0" borderId="18" xfId="1" applyFont="1" applyBorder="1" applyAlignment="1">
      <alignment horizontal="center" vertical="center" textRotation="90" wrapText="1"/>
    </xf>
    <xf numFmtId="0" fontId="2" fillId="0" borderId="9" xfId="1" applyFont="1" applyBorder="1" applyAlignment="1">
      <alignment horizontal="center" vertical="center" textRotation="90" wrapText="1"/>
    </xf>
    <xf numFmtId="0" fontId="2" fillId="0" borderId="13" xfId="1" applyFont="1" applyBorder="1" applyAlignment="1">
      <alignment horizontal="center" vertical="center" textRotation="90" wrapText="1"/>
    </xf>
    <xf numFmtId="0" fontId="2" fillId="0" borderId="19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textRotation="90" wrapText="1"/>
    </xf>
    <xf numFmtId="0" fontId="2" fillId="0" borderId="14" xfId="1" applyFont="1" applyBorder="1" applyAlignment="1">
      <alignment horizontal="center" vertical="center" textRotation="90" wrapText="1"/>
    </xf>
    <xf numFmtId="0" fontId="2" fillId="0" borderId="20" xfId="1" applyFont="1" applyBorder="1" applyAlignment="1">
      <alignment horizontal="center" vertical="center" textRotation="90" wrapText="1"/>
    </xf>
    <xf numFmtId="0" fontId="2" fillId="0" borderId="11" xfId="1" applyFont="1" applyBorder="1" applyAlignment="1">
      <alignment horizontal="center" vertical="center" textRotation="90" wrapText="1"/>
    </xf>
    <xf numFmtId="0" fontId="2" fillId="0" borderId="15" xfId="1" applyFont="1" applyBorder="1" applyAlignment="1">
      <alignment horizontal="center" vertical="center" textRotation="90" wrapText="1"/>
    </xf>
    <xf numFmtId="0" fontId="2" fillId="0" borderId="21" xfId="1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6807E3DC-00B4-478F-B2C6-D29A41833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900_Dossiers_professionnels\907_Main_oeuvre_Effectifs\3_Planification\Penurie\Avril_2019\Compilation_resultats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900_Dossiers_professionnels\907_Main_oeuvre_Effectifs\3_Planification\Penurie\Avril_2018\Compilation_et_resultats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1-Synthèse des résultats"/>
      <sheetName val="1a-Résultats par type de poste"/>
      <sheetName val="1b-Résultats en heures"/>
      <sheetName val="1c-Effets des mesures adm."/>
      <sheetName val="1d-Synthèse communications"/>
      <sheetName val="1e-Synthèse pour le Web"/>
      <sheetName val="2-Échantillon"/>
      <sheetName val="Calcul dépannage"/>
      <sheetName val="3-Dépannage"/>
      <sheetName val="4-Heures cliniques"/>
      <sheetName val="5a-Effectifs en hémato-onco"/>
      <sheetName val="Établ. avec instal. multirégion"/>
      <sheetName val="5b-Effectifs en SLD"/>
      <sheetName val="Classification USI anciens CAU"/>
      <sheetName val="5c-Effectifs aux SI"/>
      <sheetName val="Install. avec urgence"/>
      <sheetName val="5d-Effectifs à l'urgence"/>
      <sheetName val="6-Services de distribution"/>
      <sheetName val="7-Commentaires"/>
    </sheetNames>
    <sheetDataSet>
      <sheetData sheetId="0">
        <row r="50">
          <cell r="E50">
            <v>1</v>
          </cell>
          <cell r="H50">
            <v>36.4</v>
          </cell>
          <cell r="J50">
            <v>7.8</v>
          </cell>
        </row>
        <row r="51">
          <cell r="E51">
            <v>1</v>
          </cell>
          <cell r="H51">
            <v>45.1</v>
          </cell>
          <cell r="J51">
            <v>4.3999999999999995</v>
          </cell>
        </row>
        <row r="52">
          <cell r="E52">
            <v>3</v>
          </cell>
          <cell r="H52">
            <v>224.40000000000003</v>
          </cell>
          <cell r="J52">
            <v>4.8</v>
          </cell>
        </row>
        <row r="53">
          <cell r="E53">
            <v>1</v>
          </cell>
          <cell r="H53">
            <v>85.9</v>
          </cell>
          <cell r="J53">
            <v>5.4</v>
          </cell>
        </row>
        <row r="54">
          <cell r="E54">
            <v>1</v>
          </cell>
          <cell r="H54">
            <v>86.9</v>
          </cell>
          <cell r="J54">
            <v>3.4</v>
          </cell>
        </row>
        <row r="55">
          <cell r="E55">
            <v>16</v>
          </cell>
          <cell r="H55">
            <v>522.90000000000009</v>
          </cell>
          <cell r="J55">
            <v>12.2</v>
          </cell>
        </row>
        <row r="56">
          <cell r="E56">
            <v>1</v>
          </cell>
          <cell r="H56">
            <v>41.300000000000004</v>
          </cell>
          <cell r="J56">
            <v>4.5</v>
          </cell>
        </row>
        <row r="57">
          <cell r="E57">
            <v>1</v>
          </cell>
          <cell r="H57">
            <v>23</v>
          </cell>
          <cell r="J57">
            <v>3</v>
          </cell>
        </row>
        <row r="58">
          <cell r="E58">
            <v>1</v>
          </cell>
          <cell r="H58">
            <v>18</v>
          </cell>
          <cell r="J58">
            <v>5</v>
          </cell>
        </row>
        <row r="59">
          <cell r="E59">
            <v>1</v>
          </cell>
          <cell r="H59">
            <v>5</v>
          </cell>
          <cell r="J59">
            <v>0</v>
          </cell>
        </row>
        <row r="60">
          <cell r="E60">
            <v>1</v>
          </cell>
          <cell r="H60">
            <v>18</v>
          </cell>
          <cell r="J60">
            <v>1</v>
          </cell>
        </row>
        <row r="61">
          <cell r="E61">
            <v>1</v>
          </cell>
          <cell r="H61">
            <v>59.6</v>
          </cell>
          <cell r="J61">
            <v>0.6</v>
          </cell>
        </row>
        <row r="62">
          <cell r="E62">
            <v>1</v>
          </cell>
          <cell r="H62">
            <v>43.4</v>
          </cell>
          <cell r="J62">
            <v>0</v>
          </cell>
        </row>
        <row r="63">
          <cell r="E63">
            <v>1</v>
          </cell>
          <cell r="H63">
            <v>34.6</v>
          </cell>
          <cell r="J63">
            <v>0</v>
          </cell>
        </row>
        <row r="64">
          <cell r="E64">
            <v>1</v>
          </cell>
          <cell r="H64">
            <v>48</v>
          </cell>
          <cell r="J64">
            <v>2.6</v>
          </cell>
        </row>
        <row r="65">
          <cell r="E65">
            <v>4</v>
          </cell>
          <cell r="H65">
            <v>128.30000000000001</v>
          </cell>
          <cell r="J65">
            <v>0</v>
          </cell>
        </row>
        <row r="66">
          <cell r="E66">
            <v>2</v>
          </cell>
          <cell r="H66">
            <v>6</v>
          </cell>
          <cell r="J66">
            <v>0</v>
          </cell>
        </row>
        <row r="67">
          <cell r="E67">
            <v>1</v>
          </cell>
          <cell r="H67">
            <v>9</v>
          </cell>
          <cell r="J67">
            <v>0</v>
          </cell>
        </row>
      </sheetData>
      <sheetData sheetId="1">
        <row r="5">
          <cell r="L5">
            <v>1</v>
          </cell>
          <cell r="M5">
            <v>371</v>
          </cell>
        </row>
        <row r="6">
          <cell r="L6">
            <v>0</v>
          </cell>
          <cell r="M6">
            <v>0</v>
          </cell>
        </row>
        <row r="7">
          <cell r="L7">
            <v>0</v>
          </cell>
          <cell r="M7">
            <v>0</v>
          </cell>
        </row>
        <row r="8">
          <cell r="L8">
            <v>0</v>
          </cell>
          <cell r="M8">
            <v>0</v>
          </cell>
        </row>
        <row r="9">
          <cell r="L9">
            <v>0</v>
          </cell>
          <cell r="M9">
            <v>0</v>
          </cell>
        </row>
        <row r="10">
          <cell r="L10">
            <v>4</v>
          </cell>
          <cell r="M10">
            <v>142</v>
          </cell>
        </row>
        <row r="11">
          <cell r="L11">
            <v>1</v>
          </cell>
          <cell r="M11">
            <v>549</v>
          </cell>
        </row>
        <row r="12">
          <cell r="L12">
            <v>1</v>
          </cell>
          <cell r="M12">
            <v>1144</v>
          </cell>
        </row>
        <row r="13">
          <cell r="L13">
            <v>1</v>
          </cell>
          <cell r="M13">
            <v>968</v>
          </cell>
        </row>
        <row r="14">
          <cell r="L14">
            <v>1</v>
          </cell>
          <cell r="M14">
            <v>374</v>
          </cell>
        </row>
        <row r="15">
          <cell r="L15">
            <v>1</v>
          </cell>
          <cell r="M15">
            <v>255</v>
          </cell>
        </row>
        <row r="16">
          <cell r="L16">
            <v>1</v>
          </cell>
          <cell r="M16">
            <v>130</v>
          </cell>
        </row>
        <row r="17">
          <cell r="L17">
            <v>0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L19">
            <v>1</v>
          </cell>
          <cell r="M19">
            <v>414</v>
          </cell>
        </row>
        <row r="20">
          <cell r="L20">
            <v>2</v>
          </cell>
          <cell r="M20">
            <v>284</v>
          </cell>
        </row>
        <row r="21">
          <cell r="L21">
            <v>2</v>
          </cell>
          <cell r="M21">
            <v>430</v>
          </cell>
        </row>
        <row r="22">
          <cell r="L22">
            <v>1</v>
          </cell>
          <cell r="M22">
            <v>1400</v>
          </cell>
        </row>
      </sheetData>
      <sheetData sheetId="2"/>
      <sheetData sheetId="3"/>
      <sheetData sheetId="4">
        <row r="6">
          <cell r="M6">
            <v>33.91724137931034</v>
          </cell>
          <cell r="N6">
            <v>0.23264159775315965</v>
          </cell>
        </row>
        <row r="7">
          <cell r="M7">
            <v>39.006896551724125</v>
          </cell>
          <cell r="N7">
            <v>0.21198188784395708</v>
          </cell>
        </row>
        <row r="8">
          <cell r="M8">
            <v>194.70689655172413</v>
          </cell>
          <cell r="N8">
            <v>0.15049347054221601</v>
          </cell>
        </row>
        <row r="9">
          <cell r="M9">
            <v>66.241379310344811</v>
          </cell>
          <cell r="N9">
            <v>0.27446462967858926</v>
          </cell>
        </row>
        <row r="10">
          <cell r="M10">
            <v>71.806896551724137</v>
          </cell>
          <cell r="N10">
            <v>0.20479627295986569</v>
          </cell>
        </row>
        <row r="11">
          <cell r="M11">
            <v>450.43793103448286</v>
          </cell>
          <cell r="N11">
            <v>0.15821728455525558</v>
          </cell>
        </row>
        <row r="12">
          <cell r="M12">
            <v>31.596551724137939</v>
          </cell>
          <cell r="N12">
            <v>0.31011895798825467</v>
          </cell>
        </row>
        <row r="13">
          <cell r="M13">
            <v>16.889655172413793</v>
          </cell>
          <cell r="N13">
            <v>0.35039787798408489</v>
          </cell>
        </row>
        <row r="14">
          <cell r="M14">
            <v>16.096551724137932</v>
          </cell>
          <cell r="N14">
            <v>0.30014992503748122</v>
          </cell>
        </row>
        <row r="15">
          <cell r="M15">
            <v>2.6896551724137931</v>
          </cell>
          <cell r="N15">
            <v>0.46206896551724136</v>
          </cell>
        </row>
        <row r="16">
          <cell r="M16">
            <v>14.337931034482757</v>
          </cell>
          <cell r="N16">
            <v>0.245372050816697</v>
          </cell>
        </row>
        <row r="17">
          <cell r="M17">
            <v>50.089655172413785</v>
          </cell>
          <cell r="N17">
            <v>0.1679459273685418</v>
          </cell>
        </row>
        <row r="18">
          <cell r="M18">
            <v>39.717241379310352</v>
          </cell>
          <cell r="N18">
            <v>8.4856189416812139E-2</v>
          </cell>
        </row>
        <row r="19">
          <cell r="M19">
            <v>28.241379310344826</v>
          </cell>
          <cell r="N19">
            <v>0.18377516444090103</v>
          </cell>
        </row>
        <row r="20">
          <cell r="M20">
            <v>38.351724137931036</v>
          </cell>
          <cell r="N20">
            <v>0.2420607877879242</v>
          </cell>
        </row>
        <row r="21">
          <cell r="M21">
            <v>101.36275862068963</v>
          </cell>
          <cell r="N21">
            <v>0.20995511597280106</v>
          </cell>
        </row>
        <row r="22">
          <cell r="M22">
            <v>2.6896551724137931</v>
          </cell>
          <cell r="N22">
            <v>0.55172413793103448</v>
          </cell>
        </row>
        <row r="23">
          <cell r="M23">
            <v>8.068965517241379</v>
          </cell>
          <cell r="N23">
            <v>0.10344827586206901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"/>
      <sheetName val="1-Synthèse des résultats"/>
      <sheetName val="1a-Résultats par type de poste"/>
      <sheetName val="1b-Résultats en heures"/>
      <sheetName val="1c-Effets des mesures adm."/>
      <sheetName val="1d-Synthèse Sphère comm."/>
      <sheetName val="1e-Synthèse pour le Web"/>
      <sheetName val="2-Échantillon"/>
      <sheetName val="Calcul dépannage"/>
      <sheetName val="3-Dépannage"/>
      <sheetName val="4-Heures cliniques"/>
      <sheetName val="5a- Effectifs en hémato-onco"/>
      <sheetName val="5b- Effectifs en GA"/>
      <sheetName val="5c- Effectifs en SLD"/>
      <sheetName val="5d- Effectifs en SI"/>
      <sheetName val="5e- Effectifs à l'urgence"/>
      <sheetName val="7-Commentaires"/>
      <sheetName val="8-Évolution de la pénuri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4">
          <cell r="N24">
            <v>0.1901328109037152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A11D-F3A5-4745-B953-F0B0EFC7E4E2}">
  <sheetPr>
    <pageSetUpPr fitToPage="1"/>
  </sheetPr>
  <dimension ref="A1:H31"/>
  <sheetViews>
    <sheetView tabSelected="1" view="pageLayout" zoomScaleNormal="100" workbookViewId="0">
      <selection activeCell="A30" sqref="A30"/>
    </sheetView>
  </sheetViews>
  <sheetFormatPr baseColWidth="10" defaultRowHeight="12.75" x14ac:dyDescent="0.2"/>
  <cols>
    <col min="1" max="1" width="34.5703125" style="1" customWidth="1"/>
    <col min="2" max="2" width="10.7109375" style="1" customWidth="1"/>
    <col min="3" max="3" width="12.7109375" style="1" customWidth="1"/>
    <col min="4" max="4" width="12.7109375" style="1" hidden="1" customWidth="1"/>
    <col min="5" max="6" width="12.7109375" style="1" customWidth="1"/>
    <col min="7" max="8" width="17.7109375" style="1" customWidth="1"/>
    <col min="9" max="16384" width="11.42578125" style="1"/>
  </cols>
  <sheetData>
    <row r="1" spans="1:8" ht="27.75" customHeight="1" thickBot="1" x14ac:dyDescent="0.25">
      <c r="A1" s="34" t="s">
        <v>0</v>
      </c>
      <c r="B1" s="37" t="s">
        <v>1</v>
      </c>
      <c r="C1" s="40" t="s">
        <v>2</v>
      </c>
      <c r="D1" s="41"/>
      <c r="E1" s="41"/>
      <c r="F1" s="42"/>
      <c r="G1" s="40" t="s">
        <v>3</v>
      </c>
      <c r="H1" s="42"/>
    </row>
    <row r="2" spans="1:8" ht="28.5" customHeight="1" x14ac:dyDescent="0.2">
      <c r="A2" s="35"/>
      <c r="B2" s="38"/>
      <c r="C2" s="37" t="s">
        <v>4</v>
      </c>
      <c r="D2" s="43" t="s">
        <v>5</v>
      </c>
      <c r="E2" s="46" t="s">
        <v>6</v>
      </c>
      <c r="F2" s="49" t="s">
        <v>7</v>
      </c>
      <c r="G2" s="52" t="s">
        <v>8</v>
      </c>
      <c r="H2" s="55" t="s">
        <v>9</v>
      </c>
    </row>
    <row r="3" spans="1:8" ht="16.5" customHeight="1" x14ac:dyDescent="0.2">
      <c r="A3" s="35"/>
      <c r="B3" s="38"/>
      <c r="C3" s="38"/>
      <c r="D3" s="44"/>
      <c r="E3" s="47"/>
      <c r="F3" s="50"/>
      <c r="G3" s="53"/>
      <c r="H3" s="56"/>
    </row>
    <row r="4" spans="1:8" ht="75" customHeight="1" x14ac:dyDescent="0.2">
      <c r="A4" s="35"/>
      <c r="B4" s="38"/>
      <c r="C4" s="38"/>
      <c r="D4" s="44"/>
      <c r="E4" s="47"/>
      <c r="F4" s="50"/>
      <c r="G4" s="53"/>
      <c r="H4" s="56"/>
    </row>
    <row r="5" spans="1:8" ht="14.25" customHeight="1" thickBot="1" x14ac:dyDescent="0.25">
      <c r="A5" s="36"/>
      <c r="B5" s="39"/>
      <c r="C5" s="39"/>
      <c r="D5" s="45"/>
      <c r="E5" s="48"/>
      <c r="F5" s="51"/>
      <c r="G5" s="54"/>
      <c r="H5" s="57"/>
    </row>
    <row r="6" spans="1:8" ht="16.5" customHeight="1" x14ac:dyDescent="0.2">
      <c r="A6" s="2" t="s">
        <v>10</v>
      </c>
      <c r="B6" s="3">
        <f>[1]Compilation!E50</f>
        <v>1</v>
      </c>
      <c r="C6" s="4">
        <f>IF(B6=0,"-",[1]Compilation!H50+[1]Compilation!J50)</f>
        <v>44.199999999999996</v>
      </c>
      <c r="D6" s="5">
        <f>'[1]1c-Effets des mesures adm.'!M6</f>
        <v>33.91724137931034</v>
      </c>
      <c r="E6" s="6">
        <f t="shared" ref="E6:E23" si="0">IF(B6=0,"-",C6-D6)</f>
        <v>10.282758620689656</v>
      </c>
      <c r="F6" s="7">
        <f>'[1]1c-Effets des mesures adm.'!N6</f>
        <v>0.23264159775315965</v>
      </c>
      <c r="G6" s="8">
        <f>'[1]1-Synthèse des résultats'!L5</f>
        <v>1</v>
      </c>
      <c r="H6" s="9">
        <f>'[1]1-Synthèse des résultats'!M5</f>
        <v>371</v>
      </c>
    </row>
    <row r="7" spans="1:8" ht="16.5" customHeight="1" x14ac:dyDescent="0.2">
      <c r="A7" s="10" t="s">
        <v>11</v>
      </c>
      <c r="B7" s="11">
        <f>[1]Compilation!E51</f>
        <v>1</v>
      </c>
      <c r="C7" s="12">
        <f>IF(B7=0,"-",[1]Compilation!H51+[1]Compilation!J51)</f>
        <v>49.5</v>
      </c>
      <c r="D7" s="13">
        <f>'[1]1c-Effets des mesures adm.'!M7</f>
        <v>39.006896551724125</v>
      </c>
      <c r="E7" s="14">
        <f t="shared" si="0"/>
        <v>10.493103448275875</v>
      </c>
      <c r="F7" s="15">
        <f>'[1]1c-Effets des mesures adm.'!N7</f>
        <v>0.21198188784395708</v>
      </c>
      <c r="G7" s="8">
        <f>'[1]1-Synthèse des résultats'!L6</f>
        <v>0</v>
      </c>
      <c r="H7" s="16">
        <f>'[1]1-Synthèse des résultats'!M6</f>
        <v>0</v>
      </c>
    </row>
    <row r="8" spans="1:8" ht="16.5" customHeight="1" x14ac:dyDescent="0.2">
      <c r="A8" s="10" t="s">
        <v>12</v>
      </c>
      <c r="B8" s="11">
        <f>[1]Compilation!E52</f>
        <v>3</v>
      </c>
      <c r="C8" s="12">
        <f>IF(B8=0,"-",[1]Compilation!H52+[1]Compilation!J52)</f>
        <v>229.20000000000005</v>
      </c>
      <c r="D8" s="13">
        <f>'[1]1c-Effets des mesures adm.'!M8</f>
        <v>194.70689655172413</v>
      </c>
      <c r="E8" s="14">
        <f t="shared" si="0"/>
        <v>34.493103448275917</v>
      </c>
      <c r="F8" s="15">
        <f>'[1]1c-Effets des mesures adm.'!N8</f>
        <v>0.15049347054221601</v>
      </c>
      <c r="G8" s="8">
        <f>'[1]1-Synthèse des résultats'!L7</f>
        <v>0</v>
      </c>
      <c r="H8" s="16">
        <f>'[1]1-Synthèse des résultats'!M7</f>
        <v>0</v>
      </c>
    </row>
    <row r="9" spans="1:8" ht="16.5" customHeight="1" x14ac:dyDescent="0.2">
      <c r="A9" s="10" t="s">
        <v>13</v>
      </c>
      <c r="B9" s="11">
        <f>[1]Compilation!E53</f>
        <v>1</v>
      </c>
      <c r="C9" s="12">
        <f>IF(B9=0,"-",[1]Compilation!H53+[1]Compilation!J53)</f>
        <v>91.300000000000011</v>
      </c>
      <c r="D9" s="13">
        <f>'[1]1c-Effets des mesures adm.'!M9</f>
        <v>66.241379310344811</v>
      </c>
      <c r="E9" s="14">
        <f t="shared" si="0"/>
        <v>25.0586206896552</v>
      </c>
      <c r="F9" s="15">
        <f>'[1]1c-Effets des mesures adm.'!N9</f>
        <v>0.27446462967858926</v>
      </c>
      <c r="G9" s="8">
        <f>'[1]1-Synthèse des résultats'!L8</f>
        <v>0</v>
      </c>
      <c r="H9" s="16">
        <f>'[1]1-Synthèse des résultats'!M8</f>
        <v>0</v>
      </c>
    </row>
    <row r="10" spans="1:8" ht="16.5" customHeight="1" x14ac:dyDescent="0.2">
      <c r="A10" s="10" t="s">
        <v>14</v>
      </c>
      <c r="B10" s="11">
        <f>[1]Compilation!E54</f>
        <v>1</v>
      </c>
      <c r="C10" s="12">
        <f>IF(B10=0,"-",[1]Compilation!H54+[1]Compilation!J54)</f>
        <v>90.300000000000011</v>
      </c>
      <c r="D10" s="13">
        <f>'[1]1c-Effets des mesures adm.'!M10</f>
        <v>71.806896551724137</v>
      </c>
      <c r="E10" s="14">
        <f t="shared" si="0"/>
        <v>18.493103448275875</v>
      </c>
      <c r="F10" s="15">
        <f>'[1]1c-Effets des mesures adm.'!N10</f>
        <v>0.20479627295986569</v>
      </c>
      <c r="G10" s="8">
        <f>'[1]1-Synthèse des résultats'!L9</f>
        <v>0</v>
      </c>
      <c r="H10" s="16">
        <f>'[1]1-Synthèse des résultats'!M9</f>
        <v>0</v>
      </c>
    </row>
    <row r="11" spans="1:8" ht="16.5" customHeight="1" x14ac:dyDescent="0.2">
      <c r="A11" s="10" t="s">
        <v>15</v>
      </c>
      <c r="B11" s="11">
        <f>[1]Compilation!E55</f>
        <v>16</v>
      </c>
      <c r="C11" s="12">
        <f>IF(B11=0,"-",[1]Compilation!H55+[1]Compilation!J55)</f>
        <v>535.10000000000014</v>
      </c>
      <c r="D11" s="13">
        <f>'[1]1c-Effets des mesures adm.'!M11</f>
        <v>450.43793103448286</v>
      </c>
      <c r="E11" s="14">
        <f t="shared" si="0"/>
        <v>84.662068965517278</v>
      </c>
      <c r="F11" s="15">
        <f>'[1]1c-Effets des mesures adm.'!N11</f>
        <v>0.15821728455525558</v>
      </c>
      <c r="G11" s="8">
        <f>'[1]1-Synthèse des résultats'!L10</f>
        <v>4</v>
      </c>
      <c r="H11" s="16">
        <f>'[1]1-Synthèse des résultats'!M10</f>
        <v>142</v>
      </c>
    </row>
    <row r="12" spans="1:8" ht="16.5" customHeight="1" x14ac:dyDescent="0.2">
      <c r="A12" s="10" t="s">
        <v>16</v>
      </c>
      <c r="B12" s="11">
        <f>[1]Compilation!E56</f>
        <v>1</v>
      </c>
      <c r="C12" s="12">
        <f>IF(B12=0,"-",[1]Compilation!H56+[1]Compilation!J56)</f>
        <v>45.800000000000004</v>
      </c>
      <c r="D12" s="13">
        <f>'[1]1c-Effets des mesures adm.'!M12</f>
        <v>31.596551724137939</v>
      </c>
      <c r="E12" s="14">
        <f t="shared" si="0"/>
        <v>14.203448275862065</v>
      </c>
      <c r="F12" s="15">
        <f>'[1]1c-Effets des mesures adm.'!N12</f>
        <v>0.31011895798825467</v>
      </c>
      <c r="G12" s="8">
        <f>'[1]1-Synthèse des résultats'!L11</f>
        <v>1</v>
      </c>
      <c r="H12" s="16">
        <f>'[1]1-Synthèse des résultats'!M11</f>
        <v>549</v>
      </c>
    </row>
    <row r="13" spans="1:8" ht="16.5" customHeight="1" x14ac:dyDescent="0.2">
      <c r="A13" s="10" t="s">
        <v>17</v>
      </c>
      <c r="B13" s="11">
        <f>[1]Compilation!E57</f>
        <v>1</v>
      </c>
      <c r="C13" s="12">
        <f>IF(B13=0,"-",[1]Compilation!H57+[1]Compilation!J57)</f>
        <v>26</v>
      </c>
      <c r="D13" s="13">
        <f>'[1]1c-Effets des mesures adm.'!M13</f>
        <v>16.889655172413793</v>
      </c>
      <c r="E13" s="14">
        <f t="shared" si="0"/>
        <v>9.1103448275862071</v>
      </c>
      <c r="F13" s="15">
        <f>'[1]1c-Effets des mesures adm.'!N13</f>
        <v>0.35039787798408489</v>
      </c>
      <c r="G13" s="8">
        <f>'[1]1-Synthèse des résultats'!L12</f>
        <v>1</v>
      </c>
      <c r="H13" s="16">
        <f>'[1]1-Synthèse des résultats'!M12</f>
        <v>1144</v>
      </c>
    </row>
    <row r="14" spans="1:8" ht="16.5" customHeight="1" x14ac:dyDescent="0.2">
      <c r="A14" s="10" t="s">
        <v>18</v>
      </c>
      <c r="B14" s="11">
        <f>[1]Compilation!E58</f>
        <v>1</v>
      </c>
      <c r="C14" s="12">
        <f>IF(B14=0,"-",[1]Compilation!H58+[1]Compilation!J58)</f>
        <v>23</v>
      </c>
      <c r="D14" s="13">
        <f>'[1]1c-Effets des mesures adm.'!M14</f>
        <v>16.096551724137932</v>
      </c>
      <c r="E14" s="14">
        <f t="shared" si="0"/>
        <v>6.9034482758620683</v>
      </c>
      <c r="F14" s="15">
        <f>'[1]1c-Effets des mesures adm.'!N14</f>
        <v>0.30014992503748122</v>
      </c>
      <c r="G14" s="8">
        <f>'[1]1-Synthèse des résultats'!L13</f>
        <v>1</v>
      </c>
      <c r="H14" s="16">
        <f>'[1]1-Synthèse des résultats'!M13</f>
        <v>968</v>
      </c>
    </row>
    <row r="15" spans="1:8" ht="16.5" customHeight="1" x14ac:dyDescent="0.2">
      <c r="A15" s="10" t="s">
        <v>19</v>
      </c>
      <c r="B15" s="11">
        <f>[1]Compilation!E59</f>
        <v>1</v>
      </c>
      <c r="C15" s="12">
        <f>IF(B15=0,"-",[1]Compilation!H59+[1]Compilation!J59)</f>
        <v>5</v>
      </c>
      <c r="D15" s="13">
        <f>'[1]1c-Effets des mesures adm.'!M15</f>
        <v>2.6896551724137931</v>
      </c>
      <c r="E15" s="14">
        <f t="shared" si="0"/>
        <v>2.3103448275862069</v>
      </c>
      <c r="F15" s="15">
        <f>'[1]1c-Effets des mesures adm.'!N15</f>
        <v>0.46206896551724136</v>
      </c>
      <c r="G15" s="8">
        <f>'[1]1-Synthèse des résultats'!L14</f>
        <v>1</v>
      </c>
      <c r="H15" s="16">
        <f>'[1]1-Synthèse des résultats'!M14</f>
        <v>374</v>
      </c>
    </row>
    <row r="16" spans="1:8" ht="16.5" customHeight="1" x14ac:dyDescent="0.2">
      <c r="A16" s="10" t="s">
        <v>20</v>
      </c>
      <c r="B16" s="11">
        <f>[1]Compilation!E60</f>
        <v>1</v>
      </c>
      <c r="C16" s="12">
        <f>IF(B16=0,"-",[1]Compilation!H60+[1]Compilation!J60)</f>
        <v>19</v>
      </c>
      <c r="D16" s="13">
        <f>'[1]1c-Effets des mesures adm.'!M16</f>
        <v>14.337931034482757</v>
      </c>
      <c r="E16" s="14">
        <f t="shared" si="0"/>
        <v>4.6620689655172427</v>
      </c>
      <c r="F16" s="15">
        <f>'[1]1c-Effets des mesures adm.'!N16</f>
        <v>0.245372050816697</v>
      </c>
      <c r="G16" s="8">
        <f>'[1]1-Synthèse des résultats'!L15</f>
        <v>1</v>
      </c>
      <c r="H16" s="16">
        <f>'[1]1-Synthèse des résultats'!M15</f>
        <v>255</v>
      </c>
    </row>
    <row r="17" spans="1:8" ht="16.5" customHeight="1" x14ac:dyDescent="0.2">
      <c r="A17" s="10" t="s">
        <v>21</v>
      </c>
      <c r="B17" s="11">
        <f>[1]Compilation!E61</f>
        <v>1</v>
      </c>
      <c r="C17" s="12">
        <f>IF(B17=0,"-",[1]Compilation!H61+[1]Compilation!J61)</f>
        <v>60.2</v>
      </c>
      <c r="D17" s="13">
        <f>'[1]1c-Effets des mesures adm.'!M17</f>
        <v>50.089655172413785</v>
      </c>
      <c r="E17" s="14">
        <f t="shared" si="0"/>
        <v>10.110344827586218</v>
      </c>
      <c r="F17" s="15">
        <f>'[1]1c-Effets des mesures adm.'!N17</f>
        <v>0.1679459273685418</v>
      </c>
      <c r="G17" s="8">
        <f>'[1]1-Synthèse des résultats'!L16</f>
        <v>1</v>
      </c>
      <c r="H17" s="16">
        <f>'[1]1-Synthèse des résultats'!M16</f>
        <v>130</v>
      </c>
    </row>
    <row r="18" spans="1:8" ht="16.5" customHeight="1" x14ac:dyDescent="0.2">
      <c r="A18" s="10" t="s">
        <v>22</v>
      </c>
      <c r="B18" s="11">
        <f>[1]Compilation!E62</f>
        <v>1</v>
      </c>
      <c r="C18" s="12">
        <f>IF(B18=0,"-",[1]Compilation!H62+[1]Compilation!J62)</f>
        <v>43.4</v>
      </c>
      <c r="D18" s="13">
        <f>'[1]1c-Effets des mesures adm.'!M18</f>
        <v>39.717241379310352</v>
      </c>
      <c r="E18" s="14">
        <f t="shared" si="0"/>
        <v>3.682758620689647</v>
      </c>
      <c r="F18" s="15">
        <f>'[1]1c-Effets des mesures adm.'!N18</f>
        <v>8.4856189416812139E-2</v>
      </c>
      <c r="G18" s="8">
        <f>'[1]1-Synthèse des résultats'!L17</f>
        <v>0</v>
      </c>
      <c r="H18" s="16">
        <f>'[1]1-Synthèse des résultats'!M17</f>
        <v>0</v>
      </c>
    </row>
    <row r="19" spans="1:8" ht="16.5" customHeight="1" x14ac:dyDescent="0.2">
      <c r="A19" s="10" t="s">
        <v>23</v>
      </c>
      <c r="B19" s="11">
        <f>[1]Compilation!E63</f>
        <v>1</v>
      </c>
      <c r="C19" s="12">
        <f>IF(B19=0,"-",[1]Compilation!H63+[1]Compilation!J63)</f>
        <v>34.6</v>
      </c>
      <c r="D19" s="13">
        <f>'[1]1c-Effets des mesures adm.'!M19</f>
        <v>28.241379310344826</v>
      </c>
      <c r="E19" s="14">
        <f t="shared" si="0"/>
        <v>6.3586206896551758</v>
      </c>
      <c r="F19" s="15">
        <f>'[1]1c-Effets des mesures adm.'!N19</f>
        <v>0.18377516444090103</v>
      </c>
      <c r="G19" s="8">
        <f>'[1]1-Synthèse des résultats'!L18</f>
        <v>0</v>
      </c>
      <c r="H19" s="16">
        <f>'[1]1-Synthèse des résultats'!M18</f>
        <v>0</v>
      </c>
    </row>
    <row r="20" spans="1:8" ht="16.5" customHeight="1" x14ac:dyDescent="0.2">
      <c r="A20" s="10" t="s">
        <v>24</v>
      </c>
      <c r="B20" s="11">
        <f>[1]Compilation!E64</f>
        <v>1</v>
      </c>
      <c r="C20" s="12">
        <f>IF(B20=0,"-",[1]Compilation!H64+[1]Compilation!J64)</f>
        <v>50.6</v>
      </c>
      <c r="D20" s="13">
        <f>'[1]1c-Effets des mesures adm.'!M20</f>
        <v>38.351724137931036</v>
      </c>
      <c r="E20" s="14">
        <f t="shared" si="0"/>
        <v>12.248275862068965</v>
      </c>
      <c r="F20" s="15">
        <f>'[1]1c-Effets des mesures adm.'!N20</f>
        <v>0.2420607877879242</v>
      </c>
      <c r="G20" s="8">
        <f>'[1]1-Synthèse des résultats'!L19</f>
        <v>1</v>
      </c>
      <c r="H20" s="16">
        <f>'[1]1-Synthèse des résultats'!M19</f>
        <v>414</v>
      </c>
    </row>
    <row r="21" spans="1:8" ht="16.5" customHeight="1" x14ac:dyDescent="0.2">
      <c r="A21" s="10" t="s">
        <v>25</v>
      </c>
      <c r="B21" s="11">
        <f>[1]Compilation!E65</f>
        <v>4</v>
      </c>
      <c r="C21" s="12">
        <f>IF(B21=0,"-",[1]Compilation!H65+[1]Compilation!J65)</f>
        <v>128.30000000000001</v>
      </c>
      <c r="D21" s="13">
        <f>'[1]1c-Effets des mesures adm.'!M21</f>
        <v>101.36275862068963</v>
      </c>
      <c r="E21" s="14">
        <f t="shared" si="0"/>
        <v>26.937241379310379</v>
      </c>
      <c r="F21" s="15">
        <f>'[1]1c-Effets des mesures adm.'!N21</f>
        <v>0.20995511597280106</v>
      </c>
      <c r="G21" s="8">
        <f>'[1]1-Synthèse des résultats'!L20</f>
        <v>2</v>
      </c>
      <c r="H21" s="16">
        <f>'[1]1-Synthèse des résultats'!M20</f>
        <v>284</v>
      </c>
    </row>
    <row r="22" spans="1:8" ht="16.5" customHeight="1" x14ac:dyDescent="0.2">
      <c r="A22" s="10" t="s">
        <v>26</v>
      </c>
      <c r="B22" s="11">
        <f>[1]Compilation!E66</f>
        <v>2</v>
      </c>
      <c r="C22" s="12">
        <f>IF(B22=0,"-",[1]Compilation!H66+[1]Compilation!J66)</f>
        <v>6</v>
      </c>
      <c r="D22" s="13">
        <f>'[1]1c-Effets des mesures adm.'!M22</f>
        <v>2.6896551724137931</v>
      </c>
      <c r="E22" s="14">
        <f t="shared" si="0"/>
        <v>3.3103448275862069</v>
      </c>
      <c r="F22" s="15">
        <f>'[1]1c-Effets des mesures adm.'!N22</f>
        <v>0.55172413793103448</v>
      </c>
      <c r="G22" s="8">
        <f>'[1]1-Synthèse des résultats'!L21</f>
        <v>2</v>
      </c>
      <c r="H22" s="16">
        <f>'[1]1-Synthèse des résultats'!M21</f>
        <v>430</v>
      </c>
    </row>
    <row r="23" spans="1:8" ht="16.5" customHeight="1" thickBot="1" x14ac:dyDescent="0.25">
      <c r="A23" s="17" t="s">
        <v>27</v>
      </c>
      <c r="B23" s="18">
        <f>[1]Compilation!E67</f>
        <v>1</v>
      </c>
      <c r="C23" s="19">
        <f>IF(B23=0,"-",[1]Compilation!H67+[1]Compilation!J67)</f>
        <v>9</v>
      </c>
      <c r="D23" s="20">
        <f>'[1]1c-Effets des mesures adm.'!M23</f>
        <v>8.068965517241379</v>
      </c>
      <c r="E23" s="14">
        <f t="shared" si="0"/>
        <v>0.931034482758621</v>
      </c>
      <c r="F23" s="21">
        <f>'[1]1c-Effets des mesures adm.'!N23</f>
        <v>0.10344827586206901</v>
      </c>
      <c r="G23" s="22">
        <f>'[1]1-Synthèse des résultats'!L22</f>
        <v>1</v>
      </c>
      <c r="H23" s="23">
        <f>'[1]1-Synthèse des résultats'!M22</f>
        <v>1400</v>
      </c>
    </row>
    <row r="24" spans="1:8" ht="21" customHeight="1" thickBot="1" x14ac:dyDescent="0.25">
      <c r="A24" s="24" t="s">
        <v>28</v>
      </c>
      <c r="B24" s="25">
        <f>SUM(B6:B23)</f>
        <v>39</v>
      </c>
      <c r="C24" s="26">
        <f>SUM(C6:C23)</f>
        <v>1490.5</v>
      </c>
      <c r="D24" s="26">
        <f>SUM(D6:D23)</f>
        <v>1206.2489655172415</v>
      </c>
      <c r="E24" s="27">
        <f>SUM(E6:E23)</f>
        <v>284.25103448275883</v>
      </c>
      <c r="F24" s="28">
        <f>'[2]1c-Effets des mesures adm.'!N24</f>
        <v>0.1901328109037152</v>
      </c>
      <c r="G24" s="29">
        <f>SUM(G6:G23)</f>
        <v>17</v>
      </c>
      <c r="H24" s="30">
        <f>SUM(H6:H23)</f>
        <v>6461</v>
      </c>
    </row>
    <row r="25" spans="1:8" x14ac:dyDescent="0.2">
      <c r="A25" s="31"/>
      <c r="E25" s="32"/>
    </row>
    <row r="26" spans="1:8" x14ac:dyDescent="0.2">
      <c r="A26" s="31"/>
      <c r="E26" s="32"/>
    </row>
    <row r="27" spans="1:8" x14ac:dyDescent="0.2">
      <c r="A27" s="31"/>
    </row>
    <row r="28" spans="1:8" x14ac:dyDescent="0.2">
      <c r="A28" s="31"/>
    </row>
    <row r="31" spans="1:8" x14ac:dyDescent="0.2">
      <c r="B31" s="33"/>
    </row>
  </sheetData>
  <mergeCells count="10">
    <mergeCell ref="A1:A5"/>
    <mergeCell ref="B1:B5"/>
    <mergeCell ref="C1:F1"/>
    <mergeCell ref="G1:H1"/>
    <mergeCell ref="C2:C5"/>
    <mergeCell ref="D2:D5"/>
    <mergeCell ref="E2:E5"/>
    <mergeCell ref="F2:F5"/>
    <mergeCell ref="G2:G5"/>
    <mergeCell ref="H2:H5"/>
  </mergeCells>
  <printOptions horizontalCentered="1"/>
  <pageMargins left="0.39370078740157483" right="0.39370078740157483" top="1.1417322834645669" bottom="0.78740157480314965" header="0.51181102362204722" footer="0.51181102362204722"/>
  <pageSetup orientation="landscape" horizontalDpi="1200" verticalDpi="1200" r:id="rId1"/>
  <headerFooter alignWithMargins="0">
    <oddHeader>&amp;C&amp;"Arial,Gras"&amp;12RÉSULTATS DE L'ENQUÊTE MENÉE AUPRÈS DES DÉPARTEMENTS DE PHARMACIE
DES ÉTABLISSEMENTS DE SANTÉ DU QUÉBEC SUR L'ÉTAT DES EFFECTIFS AU PRINTEMPS 2019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 Bouffard</dc:creator>
  <cp:lastModifiedBy>France Bouffard</cp:lastModifiedBy>
  <dcterms:created xsi:type="dcterms:W3CDTF">2019-12-10T19:44:15Z</dcterms:created>
  <dcterms:modified xsi:type="dcterms:W3CDTF">2020-09-01T20:32:26Z</dcterms:modified>
</cp:coreProperties>
</file>